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<sst xmlns="http://schemas.openxmlformats.org/spreadsheetml/2006/main" count="331" uniqueCount="247">
  <si>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</si>
  <si>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</si>
  <si>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</si>
  <si>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</si>
  <si>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</si>
  <si>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</si>
  <si>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</si>
  <si>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</si>
  <si>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</si>
  <si>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</si>
  <si>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</si>
  <si>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</si>
  <si>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</si>
  <si>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</si>
  <si>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</si>
  <si>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</si>
  <si>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</si>
  <si>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</si>
  <si>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</si>
  <si>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</si>
  <si>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</si>
  <si>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</si>
  <si>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</si>
  <si>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</si>
  <si>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</si>
  <si>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</si>
  <si>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</si>
  <si>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</si>
  <si>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</si>
  <si>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</si>
  <si>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</si>
  <si>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</si>
  <si>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</si>
  <si>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</si>
  <si>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</si>
  <si>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</si>
  <si>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</si>
  <si>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</si>
  <si>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</si>
  <si>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</si>
  <si>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</si>
  <si>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</si>
  <si>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</si>
  <si>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</si>
  <si>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</si>
  <si>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</si>
  <si>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</si>
  <si>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</si>
  <si>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</si>
  <si>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</si>
  <si>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</si>
  <si>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</si>
  <si>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</si>
  <si>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</si>
  <si>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</si>
  <si>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</si>
  <si>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</si>
  <si>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</si>
  <si>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</si>
  <si>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</si>
  <si>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</si>
  <si>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</si>
  <si>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</si>
  <si>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</si>
  <si>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</si>
  <si>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</si>
  <si>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</si>
  <si>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</si>
  <si>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</si>
  <si>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</si>
  <si>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</si>
  <si>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</si>
  <si>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</si>
  <si>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</si>
  <si>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</si>
  <si>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</si>
  <si>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</si>
  <si>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</si>
  <si>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</si>
  <si>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</si>
  <si>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</si>
  <si>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</si>
  <si>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</si>
  <si>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</si>
  <si>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</si>
  <si>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</si>
  <si>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</si>
  <si>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</si>
  <si>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</si>
  <si>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</si>
  <si>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</si>
  <si>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</si>
  <si>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</si>
  <si>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</si>
  <si>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</si>
  <si>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</si>
  <si>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</si>
  <si>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</si>
  <si>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</si>
  <si>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</si>
  <si>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</si>
  <si>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</si>
  <si>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</si>
  <si>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</si>
  <si>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</si>
  <si>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</si>
  <si>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</si>
  <si>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</si>
  <si>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</si>
  <si>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</si>
  <si>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</si>
  <si>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</si>
  <si>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</si>
  <si>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</si>
  <si>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</si>
  <si>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</si>
  <si>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</si>
  <si>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</si>
  <si>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</si>
  <si>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</si>
  <si>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</si>
  <si>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</si>
  <si>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</si>
  <si>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</si>
  <si>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</si>
  <si>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</si>
  <si>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</si>
  <si>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</si>
  <si>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</si>
  <si>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</si>
  <si>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</si>
  <si>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</si>
  <si>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</si>
  <si>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</si>
  <si>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</si>
  <si>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</si>
  <si>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</si>
  <si>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</si>
  <si>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</si>
  <si>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</si>
  <si>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</si>
  <si>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</si>
  <si>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</si>
  <si>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</si>
  <si>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</si>
  <si>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</si>
  <si>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</si>
  <si>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</si>
  <si>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</si>
  <si>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</si>
  <si>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</si>
  <si>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</si>
  <si>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</si>
  <si>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</si>
  <si>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</si>
  <si>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</si>
  <si>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</si>
  <si>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</si>
  <si>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</si>
  <si>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</si>
  <si>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</si>
  <si>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</si>
  <si>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</si>
  <si>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</si>
  <si>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</si>
  <si>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</si>
  <si>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</si>
  <si>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</si>
  <si>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</si>
  <si>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</si>
  <si>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</si>
  <si>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</si>
  <si>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</si>
  <si>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</si>
  <si>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</si>
  <si>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</si>
  <si>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</si>
  <si>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</si>
  <si>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</si>
  <si>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</si>
  <si>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</si>
  <si>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</si>
  <si>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</si>
  <si>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</si>
  <si>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</si>
  <si>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</si>
  <si>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</si>
  <si>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</si>
  <si>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</si>
  <si>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</si>
  <si>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</si>
  <si>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</si>
  <si>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</si>
  <si>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</si>
  <si>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</si>
  <si>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</si>
  <si>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</si>
  <si>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</si>
  <si>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</si>
  <si>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</si>
  <si>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</si>
  <si>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</si>
  <si>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</si>
  <si>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</si>
  <si>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</si>
  <si>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</si>
  <si>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</si>
  <si>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</si>
  <si>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</si>
  <si>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</si>
  <si>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</si>
  <si>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</si>
  <si>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</si>
  <si>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</si>
  <si>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</si>
  <si>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</si>
  <si>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</si>
  <si>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</si>
  <si>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</si>
  <si>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</si>
  <si>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</si>
  <si>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</si>
  <si>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</si>
  <si>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</si>
  <si>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</si>
  <si>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</si>
  <si>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</si>
  <si>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</si>
  <si>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</si>
  <si>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</si>
  <si>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</si>
  <si>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</si>
  <si>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</si>
  <si>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</si>
  <si>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</si>
  <si>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</si>
  <si>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</si>
  <si>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</si>
  <si>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</si>
  <si>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</si>
  <si>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</si>
  <si>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</si>
  <si>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</si>
  <si>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</si>
  <si>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</si>
  <si>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ივნისი 2019</t>
  </si>
  <si>
    <t>ანგარიშგების პერიოდი: 1 იანვარი 2019 – 30 ივნისი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</si>
</sst>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06.June\Aldagi\To%20send\finansuri%20angarishgebis%20danarti%20%20N%201%20Aldagi%20June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06.June\Aldagi\To%20send\kvartaluri%20statistikuri%20angarishi,%20dazgveva%20%20(Aldagi%2030%20June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1" t="s">
        <v>84</v>
      </c>
      <c r="C2" s="241"/>
      <c r="D2" s="232" t="s">
        <v>243</v>
      </c>
      <c r="E2" s="237" t="s">
        <v>238</v>
      </c>
    </row>
    <row r="3" spans="2:5" s="236" customFormat="1" ht="15">
      <c r="B3" s="242" t="s">
        <v>245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85</v>
      </c>
      <c r="D5" s="244"/>
      <c r="E5" s="244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90</v>
      </c>
      <c r="D9" s="245"/>
      <c r="E9" s="245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5068116.145959301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30783003.995906405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954677.890799999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7221492.159632985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39852344.917837866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890461.9814239999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115889.66999999981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96539.45600000043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15839087.426645434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30368593.55717025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2450608.17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6350621.210000005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15836682.036806878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970959.3125882392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3567692.6554151704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161207564.78618655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128</v>
      </c>
      <c r="D30" s="245"/>
      <c r="E30" s="245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63411415.29142128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29097056.667659603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6121541.41999999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426737.7008657575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1257392.2353326136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8584850.11627769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108898993.43155693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151</v>
      </c>
      <c r="D43" s="245"/>
      <c r="E43" s="245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6562526.573465483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33968447.36993408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9888442.064166356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52308571.357565925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161207564.78912285</v>
      </c>
    </row>
    <row r="52" s="187" customFormat="1" ht="15"/>
    <row r="53" s="187" customFormat="1" ht="15"/>
    <row r="54" spans="3:5" ht="15">
      <c r="C54" s="246"/>
      <c r="D54" s="246"/>
      <c r="E54" s="246"/>
    </row>
    <row r="55" spans="3:5" ht="15">
      <c r="C55" s="247"/>
      <c r="D55" s="247"/>
      <c r="E55" s="247"/>
    </row>
    <row r="56" spans="3:5" ht="15">
      <c r="C56" s="246"/>
      <c r="D56" s="246"/>
      <c r="E56" s="246"/>
    </row>
    <row r="57" spans="3:5" ht="15">
      <c r="C57" s="247"/>
      <c r="D57" s="247"/>
      <c r="E57" s="247"/>
    </row>
    <row r="58" spans="3:5" ht="15" customHeight="1">
      <c r="C58" s="246"/>
      <c r="D58" s="246"/>
      <c r="E58" s="246"/>
    </row>
    <row r="59" spans="3:5" ht="15">
      <c r="C59" s="247"/>
      <c r="D59" s="247"/>
      <c r="E59" s="247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72" sqref="D7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2" t="s">
        <v>246</v>
      </c>
      <c r="C2" s="242"/>
      <c r="D2" s="242"/>
      <c r="E2" s="242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43532150.71234354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13417236.150178846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5749224.459730431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2378160.137066869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26743850.239501126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11201107.760367636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410505.7985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6135693.4175367905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5861118.829483424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1363351.5199999912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9701825.02992101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-4576298.212784202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12465726.996795915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6287222.192282001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14436.296569999995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-751.7276159997782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-18155.425657491753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6255382.197670508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2278112.9099999997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258436.9922230019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-25603.913961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2562153.8161840015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170262.58078449176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3863490.9622709984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16329217.959066913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20801.020408163266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-20801.020408163266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1200782.5563688152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255649.1775715293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1490206.0278197243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293437.23504000006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3240074.996800069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5458625.739591836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3307646.8848824874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35461.18595000002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544472.1799999299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21336.606756164394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1452511.9136820154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11633461.25196042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1745019.1877940628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9888442.064166356</v>
      </c>
    </row>
    <row r="75" ht="15">
      <c r="D75" s="230"/>
    </row>
    <row r="76" spans="3:5" ht="15">
      <c r="C76" s="246"/>
      <c r="D76" s="246"/>
      <c r="E76" s="246"/>
    </row>
    <row r="77" spans="3:5" ht="15">
      <c r="C77" s="247"/>
      <c r="D77" s="247"/>
      <c r="E77" s="247"/>
    </row>
    <row r="78" spans="3:5" ht="15">
      <c r="C78" s="246"/>
      <c r="D78" s="246"/>
      <c r="E78" s="246"/>
    </row>
    <row r="79" spans="3:5" ht="15">
      <c r="C79" s="247"/>
      <c r="D79" s="247"/>
      <c r="E79" s="247"/>
    </row>
    <row r="80" spans="3:5" ht="15">
      <c r="C80" s="246"/>
      <c r="D80" s="246"/>
      <c r="E80" s="246"/>
    </row>
    <row r="81" spans="3:5" ht="15">
      <c r="C81" s="247"/>
      <c r="D81" s="247"/>
      <c r="E81" s="247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tr">
        <f>'IS'!B2</f>
        <v>ანგარიშგების პერიოდი: 1 იანვარი 2019 – 30 ივნისი 2019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195</v>
      </c>
      <c r="D11" s="90">
        <f t="shared" si="0"/>
        <v>339845</v>
      </c>
      <c r="E11" s="90">
        <f t="shared" si="0"/>
        <v>0</v>
      </c>
      <c r="F11" s="90">
        <f t="shared" si="0"/>
        <v>340040</v>
      </c>
      <c r="G11" s="90">
        <f t="shared" si="0"/>
        <v>835845</v>
      </c>
      <c r="H11" s="47"/>
      <c r="I11" s="90">
        <f t="shared" si="0"/>
        <v>6293691.728998</v>
      </c>
      <c r="J11" s="90">
        <f t="shared" si="0"/>
        <v>21022.71261099998</v>
      </c>
      <c r="K11" s="90">
        <f t="shared" si="0"/>
        <v>42222.371220000045</v>
      </c>
      <c r="L11" s="90">
        <f t="shared" si="0"/>
        <v>6244999.8210620005</v>
      </c>
      <c r="M11" s="90">
        <f t="shared" si="0"/>
        <v>0</v>
      </c>
      <c r="N11" s="75">
        <f>SUM(N12:N15)</f>
        <v>6287222.192282001</v>
      </c>
      <c r="O11" s="90">
        <f t="shared" si="0"/>
        <v>14436.296569999995</v>
      </c>
      <c r="P11" s="90">
        <f t="shared" si="0"/>
        <v>6287973.919898</v>
      </c>
      <c r="Q11" s="90">
        <f t="shared" si="0"/>
        <v>6255382.197670508</v>
      </c>
      <c r="R11" s="90">
        <f t="shared" si="0"/>
        <v>0</v>
      </c>
      <c r="S11" s="90">
        <f t="shared" si="0"/>
        <v>2278112.9099999997</v>
      </c>
      <c r="T11" s="90">
        <f t="shared" si="0"/>
        <v>0</v>
      </c>
      <c r="U11" s="66">
        <f t="shared" si="0"/>
        <v>2278112.9099999997</v>
      </c>
      <c r="V11" s="90">
        <f t="shared" si="0"/>
        <v>0</v>
      </c>
      <c r="W11" s="90">
        <f t="shared" si="0"/>
        <v>2278112.9099999997</v>
      </c>
      <c r="X11" s="90">
        <f t="shared" si="0"/>
        <v>0</v>
      </c>
      <c r="Y11" s="66">
        <f>SUM(Y12:Y15)</f>
        <v>2278112.9099999997</v>
      </c>
      <c r="Z11" s="90">
        <f t="shared" si="0"/>
        <v>2536549.9022230017</v>
      </c>
      <c r="AA11" s="91">
        <f t="shared" si="0"/>
        <v>2562153.8161840015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195</v>
      </c>
      <c r="D12" s="93">
        <v>339845</v>
      </c>
      <c r="E12" s="93">
        <v>0</v>
      </c>
      <c r="F12" s="62">
        <f>SUM(C12:E12)</f>
        <v>340040</v>
      </c>
      <c r="G12" s="93">
        <v>835845</v>
      </c>
      <c r="H12" s="46"/>
      <c r="I12" s="93">
        <v>6293691.728998</v>
      </c>
      <c r="J12" s="93">
        <v>21022.71261099998</v>
      </c>
      <c r="K12" s="93">
        <v>42222.371220000045</v>
      </c>
      <c r="L12" s="93">
        <v>6244999.8210620005</v>
      </c>
      <c r="M12" s="93">
        <v>0</v>
      </c>
      <c r="N12" s="76">
        <f>SUM(K12:M12)</f>
        <v>6287222.192282001</v>
      </c>
      <c r="O12" s="93">
        <v>14436.296569999995</v>
      </c>
      <c r="P12" s="93">
        <v>6287973.919898</v>
      </c>
      <c r="Q12" s="93">
        <v>6255382.197670508</v>
      </c>
      <c r="R12" s="93">
        <v>0</v>
      </c>
      <c r="S12" s="93">
        <v>2278112.9099999997</v>
      </c>
      <c r="T12" s="93">
        <v>0</v>
      </c>
      <c r="U12" s="62">
        <f>SUM(R12:T12)</f>
        <v>2278112.9099999997</v>
      </c>
      <c r="V12" s="93">
        <v>0</v>
      </c>
      <c r="W12" s="93">
        <v>2278112.9099999997</v>
      </c>
      <c r="X12" s="93">
        <v>0</v>
      </c>
      <c r="Y12" s="62">
        <f>SUM(V12:X12)</f>
        <v>2278112.9099999997</v>
      </c>
      <c r="Z12" s="93">
        <v>2536549.9022230017</v>
      </c>
      <c r="AA12" s="94">
        <v>2562153.8161840015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3971</v>
      </c>
      <c r="E16" s="102">
        <v>0</v>
      </c>
      <c r="F16" s="65">
        <f>SUM(C16:E16)</f>
        <v>3971</v>
      </c>
      <c r="G16" s="102">
        <v>513</v>
      </c>
      <c r="H16" s="47"/>
      <c r="I16" s="102">
        <v>83079.3499999999</v>
      </c>
      <c r="J16" s="102">
        <v>0</v>
      </c>
      <c r="K16" s="102">
        <v>0</v>
      </c>
      <c r="L16" s="102">
        <v>83079.3499999999</v>
      </c>
      <c r="M16" s="102">
        <v>0</v>
      </c>
      <c r="N16" s="79">
        <f>SUM(K16:M16)</f>
        <v>83079.3499999999</v>
      </c>
      <c r="O16" s="102">
        <v>0</v>
      </c>
      <c r="P16" s="102">
        <v>84438.3474899999</v>
      </c>
      <c r="Q16" s="102">
        <v>84438.3474899999</v>
      </c>
      <c r="R16" s="102">
        <v>0</v>
      </c>
      <c r="S16" s="102">
        <v>6633.749999999999</v>
      </c>
      <c r="T16" s="102">
        <v>0</v>
      </c>
      <c r="U16" s="65">
        <f>SUM(R16:T16)</f>
        <v>6633.749999999999</v>
      </c>
      <c r="V16" s="102">
        <v>0</v>
      </c>
      <c r="W16" s="102">
        <v>6633.749999999999</v>
      </c>
      <c r="X16" s="102">
        <v>0</v>
      </c>
      <c r="Y16" s="65">
        <f>SUM(V16:X16)</f>
        <v>6633.749999999999</v>
      </c>
      <c r="Z16" s="102">
        <v>265.6643410000024</v>
      </c>
      <c r="AA16" s="103">
        <v>265.6643410000024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18173</v>
      </c>
      <c r="D17" s="90">
        <f>SUM(D18:D19)</f>
        <v>3927</v>
      </c>
      <c r="E17" s="90">
        <f>SUM(E18:E19)</f>
        <v>452</v>
      </c>
      <c r="F17" s="66">
        <f>SUM(F18:F19)</f>
        <v>22552</v>
      </c>
      <c r="G17" s="90">
        <f>SUM(G18:G19)</f>
        <v>27426</v>
      </c>
      <c r="H17" s="50"/>
      <c r="I17" s="90">
        <f aca="true" t="shared" si="1" ref="I17:AA17">SUM(I18:I19)</f>
        <v>1066673.3492062476</v>
      </c>
      <c r="J17" s="90">
        <f t="shared" si="1"/>
        <v>104205.65354300007</v>
      </c>
      <c r="K17" s="90">
        <f t="shared" si="1"/>
        <v>768830.1659512348</v>
      </c>
      <c r="L17" s="90">
        <f t="shared" si="1"/>
        <v>236172.5555399984</v>
      </c>
      <c r="M17" s="90">
        <f t="shared" si="1"/>
        <v>12482.702985999935</v>
      </c>
      <c r="N17" s="75">
        <f t="shared" si="1"/>
        <v>1017485.4244772332</v>
      </c>
      <c r="O17" s="90">
        <f t="shared" si="1"/>
        <v>101398.96893000006</v>
      </c>
      <c r="P17" s="90">
        <f t="shared" si="1"/>
        <v>775737.3811482383</v>
      </c>
      <c r="Q17" s="90">
        <f t="shared" si="1"/>
        <v>694737.181335903</v>
      </c>
      <c r="R17" s="90">
        <f t="shared" si="1"/>
        <v>27548</v>
      </c>
      <c r="S17" s="90">
        <f t="shared" si="1"/>
        <v>12627</v>
      </c>
      <c r="T17" s="90">
        <f t="shared" si="1"/>
        <v>0</v>
      </c>
      <c r="U17" s="66">
        <f t="shared" si="1"/>
        <v>40175</v>
      </c>
      <c r="V17" s="90">
        <f t="shared" si="1"/>
        <v>27548</v>
      </c>
      <c r="W17" s="90">
        <f t="shared" si="1"/>
        <v>12627</v>
      </c>
      <c r="X17" s="90">
        <f t="shared" si="1"/>
        <v>0</v>
      </c>
      <c r="Y17" s="66">
        <f t="shared" si="1"/>
        <v>40175</v>
      </c>
      <c r="Z17" s="90">
        <f t="shared" si="1"/>
        <v>62192.25</v>
      </c>
      <c r="AA17" s="91">
        <f t="shared" si="1"/>
        <v>62192.25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15799</v>
      </c>
      <c r="D18" s="105">
        <v>3</v>
      </c>
      <c r="E18" s="105">
        <v>371</v>
      </c>
      <c r="F18" s="67">
        <f>SUM(C18:E18)</f>
        <v>16173</v>
      </c>
      <c r="G18" s="105">
        <v>17174</v>
      </c>
      <c r="H18" s="49"/>
      <c r="I18" s="105">
        <v>546557.574172245</v>
      </c>
      <c r="J18" s="105">
        <v>102997.29654300006</v>
      </c>
      <c r="K18" s="105">
        <v>513747.52259323513</v>
      </c>
      <c r="L18" s="105">
        <v>1735.9912709999999</v>
      </c>
      <c r="M18" s="105">
        <v>9637.069727999933</v>
      </c>
      <c r="N18" s="80">
        <f>SUM(K18:M18)</f>
        <v>525120.5835922351</v>
      </c>
      <c r="O18" s="105">
        <v>100190.61193000006</v>
      </c>
      <c r="P18" s="105">
        <v>367466.0674622399</v>
      </c>
      <c r="Q18" s="105">
        <v>287043.5788529046</v>
      </c>
      <c r="R18" s="105">
        <v>27548</v>
      </c>
      <c r="S18" s="105">
        <v>0</v>
      </c>
      <c r="T18" s="105">
        <v>0</v>
      </c>
      <c r="U18" s="67">
        <f>SUM(R18:T18)</f>
        <v>27548</v>
      </c>
      <c r="V18" s="105">
        <v>27548</v>
      </c>
      <c r="W18" s="105">
        <v>0</v>
      </c>
      <c r="X18" s="105">
        <v>0</v>
      </c>
      <c r="Y18" s="67">
        <f>SUM(V18:X18)</f>
        <v>27548</v>
      </c>
      <c r="Z18" s="105">
        <v>47398</v>
      </c>
      <c r="AA18" s="106">
        <v>47398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2374</v>
      </c>
      <c r="D19" s="108">
        <v>3924</v>
      </c>
      <c r="E19" s="108">
        <v>81</v>
      </c>
      <c r="F19" s="68">
        <f>SUM(C19:E19)</f>
        <v>6379</v>
      </c>
      <c r="G19" s="108">
        <v>10252</v>
      </c>
      <c r="H19" s="48"/>
      <c r="I19" s="108">
        <v>520115.7750340026</v>
      </c>
      <c r="J19" s="108">
        <v>1208.357</v>
      </c>
      <c r="K19" s="108">
        <v>255082.64335799965</v>
      </c>
      <c r="L19" s="108">
        <v>234436.5642689984</v>
      </c>
      <c r="M19" s="108">
        <v>2845.633258000001</v>
      </c>
      <c r="N19" s="81">
        <f>SUM(K19:M19)</f>
        <v>492364.8408849981</v>
      </c>
      <c r="O19" s="108">
        <v>1208.357</v>
      </c>
      <c r="P19" s="108">
        <v>408271.31368599844</v>
      </c>
      <c r="Q19" s="108">
        <v>407693.60248299845</v>
      </c>
      <c r="R19" s="108">
        <v>0</v>
      </c>
      <c r="S19" s="108">
        <v>12627</v>
      </c>
      <c r="T19" s="108">
        <v>0</v>
      </c>
      <c r="U19" s="68">
        <f>SUM(R19:T19)</f>
        <v>12627</v>
      </c>
      <c r="V19" s="108">
        <v>0</v>
      </c>
      <c r="W19" s="108">
        <v>12627</v>
      </c>
      <c r="X19" s="108">
        <v>0</v>
      </c>
      <c r="Y19" s="68">
        <f>SUM(V19:X19)</f>
        <v>12627</v>
      </c>
      <c r="Z19" s="108">
        <v>14794.25</v>
      </c>
      <c r="AA19" s="109">
        <v>14794.25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118</v>
      </c>
      <c r="D20" s="111">
        <v>0</v>
      </c>
      <c r="E20" s="111">
        <v>0</v>
      </c>
      <c r="F20" s="69">
        <f>SUM(C20:E20)</f>
        <v>118</v>
      </c>
      <c r="G20" s="111">
        <v>207</v>
      </c>
      <c r="H20" s="47"/>
      <c r="I20" s="111">
        <v>5708.222139999991</v>
      </c>
      <c r="J20" s="111">
        <v>5531.3117560000155</v>
      </c>
      <c r="K20" s="111">
        <v>5708.222139999991</v>
      </c>
      <c r="L20" s="111">
        <v>0</v>
      </c>
      <c r="M20" s="111">
        <v>0</v>
      </c>
      <c r="N20" s="82">
        <f>SUM(K20:M20)</f>
        <v>5708.222139999991</v>
      </c>
      <c r="O20" s="111">
        <v>5531.31175600002</v>
      </c>
      <c r="P20" s="111">
        <v>8887.027611000036</v>
      </c>
      <c r="Q20" s="111">
        <v>693.7529044520982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4560</v>
      </c>
      <c r="D21" s="90">
        <f t="shared" si="3"/>
        <v>5256</v>
      </c>
      <c r="E21" s="90">
        <f t="shared" si="3"/>
        <v>1546</v>
      </c>
      <c r="F21" s="66">
        <f t="shared" si="3"/>
        <v>11362</v>
      </c>
      <c r="G21" s="90">
        <f t="shared" si="3"/>
        <v>16250</v>
      </c>
      <c r="H21" s="90">
        <f t="shared" si="3"/>
        <v>11362</v>
      </c>
      <c r="I21" s="90">
        <f t="shared" si="3"/>
        <v>11284116.474504987</v>
      </c>
      <c r="J21" s="90">
        <f t="shared" si="3"/>
        <v>118802.80949399999</v>
      </c>
      <c r="K21" s="90">
        <f t="shared" si="3"/>
        <v>4217323.921890011</v>
      </c>
      <c r="L21" s="90">
        <f t="shared" si="3"/>
        <v>5901482.017946003</v>
      </c>
      <c r="M21" s="90">
        <f t="shared" si="3"/>
        <v>314977.58480200055</v>
      </c>
      <c r="N21" s="75">
        <f t="shared" si="3"/>
        <v>10433783.524638014</v>
      </c>
      <c r="O21" s="90">
        <f t="shared" si="3"/>
        <v>117653.51499899999</v>
      </c>
      <c r="P21" s="90">
        <f t="shared" si="3"/>
        <v>10043722.91610194</v>
      </c>
      <c r="Q21" s="90">
        <f t="shared" si="3"/>
        <v>9919745.838795083</v>
      </c>
      <c r="R21" s="90">
        <f t="shared" si="3"/>
        <v>2558914.119999997</v>
      </c>
      <c r="S21" s="90">
        <f t="shared" si="3"/>
        <v>5147860.92999999</v>
      </c>
      <c r="T21" s="90">
        <f t="shared" si="3"/>
        <v>184362.75999999998</v>
      </c>
      <c r="U21" s="66">
        <f t="shared" si="3"/>
        <v>7891137.8099999875</v>
      </c>
      <c r="V21" s="90">
        <f t="shared" si="3"/>
        <v>2558914.119999997</v>
      </c>
      <c r="W21" s="90">
        <f t="shared" si="3"/>
        <v>5147759.50749999</v>
      </c>
      <c r="X21" s="90">
        <f t="shared" si="3"/>
        <v>184362.75999999998</v>
      </c>
      <c r="Y21" s="66">
        <f t="shared" si="3"/>
        <v>7891036.387499986</v>
      </c>
      <c r="Z21" s="90">
        <f t="shared" si="3"/>
        <v>6431708.753199894</v>
      </c>
      <c r="AA21" s="91">
        <f t="shared" si="3"/>
        <v>6429262.290379894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4560</v>
      </c>
      <c r="D22" s="93">
        <v>5256</v>
      </c>
      <c r="E22" s="93">
        <v>1546</v>
      </c>
      <c r="F22" s="62">
        <f>SUM(C22:E22)</f>
        <v>11362</v>
      </c>
      <c r="G22" s="93">
        <v>16250</v>
      </c>
      <c r="H22" s="93">
        <f>F22</f>
        <v>11362</v>
      </c>
      <c r="I22" s="93">
        <v>11284116.474504987</v>
      </c>
      <c r="J22" s="93">
        <v>118802.80949399999</v>
      </c>
      <c r="K22" s="93">
        <v>4217323.921890011</v>
      </c>
      <c r="L22" s="93">
        <v>5901482.017946003</v>
      </c>
      <c r="M22" s="93">
        <v>314977.58480200055</v>
      </c>
      <c r="N22" s="76">
        <f>SUM(K22:M22)</f>
        <v>10433783.524638014</v>
      </c>
      <c r="O22" s="93">
        <v>117653.51499899999</v>
      </c>
      <c r="P22" s="93">
        <v>10043722.91610194</v>
      </c>
      <c r="Q22" s="93">
        <v>9919745.838795083</v>
      </c>
      <c r="R22" s="93">
        <v>2558914.119999997</v>
      </c>
      <c r="S22" s="93">
        <v>5147860.92999999</v>
      </c>
      <c r="T22" s="93">
        <v>184362.75999999998</v>
      </c>
      <c r="U22" s="62">
        <f>SUM(R22:T22)</f>
        <v>7891137.8099999875</v>
      </c>
      <c r="V22" s="93">
        <v>2558914.119999997</v>
      </c>
      <c r="W22" s="93">
        <v>5147759.50749999</v>
      </c>
      <c r="X22" s="93">
        <v>184362.75999999998</v>
      </c>
      <c r="Y22" s="62">
        <f>SUM(V22:X22)</f>
        <v>7891036.387499986</v>
      </c>
      <c r="Z22" s="93">
        <v>6431708.753199894</v>
      </c>
      <c r="AA22" s="94">
        <v>6429262.290379894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8806</v>
      </c>
      <c r="D24" s="114">
        <f t="shared" si="5"/>
        <v>386699</v>
      </c>
      <c r="E24" s="114">
        <f t="shared" si="5"/>
        <v>2056</v>
      </c>
      <c r="F24" s="70">
        <f t="shared" si="5"/>
        <v>397561</v>
      </c>
      <c r="G24" s="114">
        <f t="shared" si="5"/>
        <v>92770</v>
      </c>
      <c r="H24" s="114">
        <f t="shared" si="5"/>
        <v>397508</v>
      </c>
      <c r="I24" s="114">
        <f t="shared" si="5"/>
        <v>3603532.6265532556</v>
      </c>
      <c r="J24" s="114">
        <f t="shared" si="5"/>
        <v>68554.24249999998</v>
      </c>
      <c r="K24" s="114">
        <f t="shared" si="5"/>
        <v>1167712.1187475855</v>
      </c>
      <c r="L24" s="114">
        <f t="shared" si="5"/>
        <v>2207979.9737136466</v>
      </c>
      <c r="M24" s="114">
        <f t="shared" si="5"/>
        <v>115099.8804620002</v>
      </c>
      <c r="N24" s="15">
        <f t="shared" si="5"/>
        <v>3490791.972923232</v>
      </c>
      <c r="O24" s="114">
        <f t="shared" si="5"/>
        <v>68554.24249999998</v>
      </c>
      <c r="P24" s="114">
        <f t="shared" si="5"/>
        <v>3204551.4955709414</v>
      </c>
      <c r="Q24" s="114">
        <f t="shared" si="5"/>
        <v>3081019.2454100563</v>
      </c>
      <c r="R24" s="114">
        <f t="shared" si="5"/>
        <v>292445.4854411765</v>
      </c>
      <c r="S24" s="114">
        <f t="shared" si="5"/>
        <v>639943.309742647</v>
      </c>
      <c r="T24" s="114">
        <f t="shared" si="5"/>
        <v>63766.28</v>
      </c>
      <c r="U24" s="70">
        <f t="shared" si="5"/>
        <v>996155.0751838236</v>
      </c>
      <c r="V24" s="114">
        <f t="shared" si="5"/>
        <v>284455.3354411765</v>
      </c>
      <c r="W24" s="114">
        <f t="shared" si="5"/>
        <v>639943.309742647</v>
      </c>
      <c r="X24" s="114">
        <f t="shared" si="5"/>
        <v>63766.28</v>
      </c>
      <c r="Y24" s="70">
        <f t="shared" si="5"/>
        <v>988164.9251838236</v>
      </c>
      <c r="Z24" s="114">
        <f t="shared" si="5"/>
        <v>1093513.069111647</v>
      </c>
      <c r="AA24" s="115">
        <f t="shared" si="5"/>
        <v>1061983.670711647</v>
      </c>
      <c r="AC24" s="113">
        <f aca="true" t="shared" si="6" ref="AC24:AL24">SUM(AC25:AC27)</f>
        <v>974960.0330882353</v>
      </c>
      <c r="AD24" s="114">
        <f t="shared" si="6"/>
        <v>0</v>
      </c>
      <c r="AE24" s="114">
        <f t="shared" si="6"/>
        <v>974960.0330882353</v>
      </c>
      <c r="AF24" s="114">
        <f t="shared" si="6"/>
        <v>0</v>
      </c>
      <c r="AG24" s="114">
        <f t="shared" si="6"/>
        <v>918812.6929679031</v>
      </c>
      <c r="AH24" s="114">
        <f t="shared" si="6"/>
        <v>918812.6929679031</v>
      </c>
      <c r="AI24" s="114">
        <f t="shared" si="6"/>
        <v>44487.01518382352</v>
      </c>
      <c r="AJ24" s="114">
        <f t="shared" si="6"/>
        <v>44487.01518382352</v>
      </c>
      <c r="AK24" s="114">
        <f t="shared" si="6"/>
        <v>29230.162242647042</v>
      </c>
      <c r="AL24" s="115">
        <f t="shared" si="6"/>
        <v>29230.162242647042</v>
      </c>
    </row>
    <row r="25" spans="1:38" ht="24.75" customHeight="1">
      <c r="A25" s="17"/>
      <c r="B25" s="6" t="s">
        <v>42</v>
      </c>
      <c r="C25" s="125">
        <v>4263</v>
      </c>
      <c r="D25" s="93">
        <v>373586</v>
      </c>
      <c r="E25" s="93">
        <v>0</v>
      </c>
      <c r="F25" s="62">
        <f>SUM(C25:E25)</f>
        <v>377849</v>
      </c>
      <c r="G25" s="93">
        <v>62782</v>
      </c>
      <c r="H25" s="93">
        <f>F25</f>
        <v>377849</v>
      </c>
      <c r="I25" s="93">
        <v>974960.0330882353</v>
      </c>
      <c r="J25" s="93">
        <v>0</v>
      </c>
      <c r="K25" s="93">
        <v>38623.17647058823</v>
      </c>
      <c r="L25" s="93">
        <v>936336.8566176471</v>
      </c>
      <c r="M25" s="93">
        <v>0</v>
      </c>
      <c r="N25" s="76">
        <f>SUM(K25:M25)</f>
        <v>974960.0330882353</v>
      </c>
      <c r="O25" s="93">
        <v>0</v>
      </c>
      <c r="P25" s="93">
        <v>918812.6929679031</v>
      </c>
      <c r="Q25" s="93">
        <v>918812.6929679031</v>
      </c>
      <c r="R25" s="93">
        <v>6202.315441176471</v>
      </c>
      <c r="S25" s="93">
        <v>38284.69974264705</v>
      </c>
      <c r="T25" s="93">
        <v>0</v>
      </c>
      <c r="U25" s="62">
        <f>SUM(R25:T25)</f>
        <v>44487.01518382352</v>
      </c>
      <c r="V25" s="93">
        <v>6202.315441176471</v>
      </c>
      <c r="W25" s="93">
        <v>38284.69974264705</v>
      </c>
      <c r="X25" s="93">
        <v>0</v>
      </c>
      <c r="Y25" s="62">
        <f>SUM(V25:X25)</f>
        <v>44487.01518382352</v>
      </c>
      <c r="Z25" s="93">
        <v>29230.162242647042</v>
      </c>
      <c r="AA25" s="94">
        <v>29230.162242647042</v>
      </c>
      <c r="AC25" s="92">
        <v>974960.0330882353</v>
      </c>
      <c r="AD25" s="93">
        <v>0</v>
      </c>
      <c r="AE25" s="93">
        <v>974960.0330882353</v>
      </c>
      <c r="AF25" s="93">
        <v>0</v>
      </c>
      <c r="AG25" s="93">
        <v>918812.6929679031</v>
      </c>
      <c r="AH25" s="93">
        <v>918812.6929679031</v>
      </c>
      <c r="AI25" s="93">
        <v>44487.01518382352</v>
      </c>
      <c r="AJ25" s="93">
        <v>44487.01518382352</v>
      </c>
      <c r="AK25" s="93">
        <v>29230.162242647042</v>
      </c>
      <c r="AL25" s="94">
        <v>29230.162242647042</v>
      </c>
    </row>
    <row r="26" spans="1:38" ht="24.75" customHeight="1">
      <c r="A26" s="18"/>
      <c r="B26" s="7" t="s">
        <v>3</v>
      </c>
      <c r="C26" s="32">
        <v>4491</v>
      </c>
      <c r="D26" s="129">
        <v>13113</v>
      </c>
      <c r="E26" s="129">
        <v>2055</v>
      </c>
      <c r="F26" s="60">
        <f>SUM(C26:E26)</f>
        <v>19659</v>
      </c>
      <c r="G26" s="129">
        <v>29908</v>
      </c>
      <c r="H26" s="129">
        <f>F26</f>
        <v>19659</v>
      </c>
      <c r="I26" s="129">
        <v>2212176.6073290203</v>
      </c>
      <c r="J26" s="129">
        <v>-0.1095</v>
      </c>
      <c r="K26" s="129">
        <v>748989.9832499973</v>
      </c>
      <c r="L26" s="129">
        <v>1271643.1170959994</v>
      </c>
      <c r="M26" s="129">
        <v>88099.8804620002</v>
      </c>
      <c r="N26" s="57">
        <f>SUM(K26:M26)</f>
        <v>2108732.980807997</v>
      </c>
      <c r="O26" s="129">
        <v>-0.1095</v>
      </c>
      <c r="P26" s="129">
        <v>1780712.1558620383</v>
      </c>
      <c r="Q26" s="129">
        <v>1780088.0083820382</v>
      </c>
      <c r="R26" s="129">
        <v>261765.78000000003</v>
      </c>
      <c r="S26" s="129">
        <v>601658.61</v>
      </c>
      <c r="T26" s="129">
        <v>58366.28</v>
      </c>
      <c r="U26" s="60">
        <f>SUM(R26:T26)</f>
        <v>921790.67</v>
      </c>
      <c r="V26" s="129">
        <v>261765.78000000003</v>
      </c>
      <c r="W26" s="129">
        <v>601658.61</v>
      </c>
      <c r="X26" s="129">
        <v>58366.28</v>
      </c>
      <c r="Y26" s="60">
        <f>SUM(V26:X26)</f>
        <v>921790.67</v>
      </c>
      <c r="Z26" s="129">
        <v>913438</v>
      </c>
      <c r="AA26" s="130">
        <v>913438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52</v>
      </c>
      <c r="D27" s="119">
        <v>0</v>
      </c>
      <c r="E27" s="119">
        <v>1</v>
      </c>
      <c r="F27" s="71">
        <f>SUM(C27:E27)</f>
        <v>53</v>
      </c>
      <c r="G27" s="119">
        <v>80</v>
      </c>
      <c r="H27" s="48"/>
      <c r="I27" s="119">
        <v>416395.98613599996</v>
      </c>
      <c r="J27" s="119">
        <v>68554.35199999998</v>
      </c>
      <c r="K27" s="119">
        <v>380098.95902699995</v>
      </c>
      <c r="L27" s="119">
        <v>0</v>
      </c>
      <c r="M27" s="119">
        <v>27000</v>
      </c>
      <c r="N27" s="83">
        <f>SUM(K27:M27)</f>
        <v>407098.95902699995</v>
      </c>
      <c r="O27" s="119">
        <v>68554.35199999998</v>
      </c>
      <c r="P27" s="119">
        <v>505026.6467410001</v>
      </c>
      <c r="Q27" s="119">
        <v>382118.5440601152</v>
      </c>
      <c r="R27" s="119">
        <v>24477.39</v>
      </c>
      <c r="S27" s="119">
        <v>0</v>
      </c>
      <c r="T27" s="119">
        <v>5400</v>
      </c>
      <c r="U27" s="71">
        <f>SUM(R27:T27)</f>
        <v>29877.39</v>
      </c>
      <c r="V27" s="119">
        <v>16487.239999999998</v>
      </c>
      <c r="W27" s="119">
        <v>0</v>
      </c>
      <c r="X27" s="119">
        <v>5400</v>
      </c>
      <c r="Y27" s="71">
        <f>SUM(V27:X27)</f>
        <v>21887.239999999998</v>
      </c>
      <c r="Z27" s="119">
        <v>150844.906869</v>
      </c>
      <c r="AA27" s="120">
        <v>119315.50846900007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2</v>
      </c>
      <c r="D29" s="14">
        <v>0</v>
      </c>
      <c r="E29" s="14">
        <v>2</v>
      </c>
      <c r="F29" s="72">
        <f>SUM(C29:E29)</f>
        <v>4</v>
      </c>
      <c r="G29" s="14">
        <v>3</v>
      </c>
      <c r="H29" s="52">
        <f>F29</f>
        <v>4</v>
      </c>
      <c r="I29" s="14">
        <v>211661.52</v>
      </c>
      <c r="J29" s="14">
        <v>192910.64459999997</v>
      </c>
      <c r="K29" s="14">
        <v>80209.68</v>
      </c>
      <c r="L29" s="14">
        <v>0</v>
      </c>
      <c r="M29" s="14">
        <v>131451.84</v>
      </c>
      <c r="N29" s="84">
        <f>SUM(K29:M29)</f>
        <v>211661.52</v>
      </c>
      <c r="O29" s="14">
        <v>192910.64459999997</v>
      </c>
      <c r="P29" s="14">
        <v>196430.57266499999</v>
      </c>
      <c r="Q29" s="14">
        <v>14489.348068288004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4561233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2751</v>
      </c>
      <c r="D37" s="117">
        <v>48</v>
      </c>
      <c r="E37" s="117">
        <v>1</v>
      </c>
      <c r="F37" s="73">
        <f>SUM(C37:E37)</f>
        <v>2800</v>
      </c>
      <c r="G37" s="117">
        <v>881</v>
      </c>
      <c r="H37" s="50"/>
      <c r="I37" s="117">
        <v>2139985.153274997</v>
      </c>
      <c r="J37" s="117">
        <v>169703.77435098222</v>
      </c>
      <c r="K37" s="117">
        <v>2130878.415304998</v>
      </c>
      <c r="L37" s="117">
        <v>6370.962407999999</v>
      </c>
      <c r="M37" s="117">
        <v>521.352</v>
      </c>
      <c r="N37" s="85">
        <f>SUM(K37:M37)</f>
        <v>2137770.729712998</v>
      </c>
      <c r="O37" s="117">
        <v>169703.77435098222</v>
      </c>
      <c r="P37" s="117">
        <v>1639148.7571799974</v>
      </c>
      <c r="Q37" s="117">
        <v>1496145.2089977285</v>
      </c>
      <c r="R37" s="117">
        <v>528743.7000000001</v>
      </c>
      <c r="S37" s="117">
        <v>1615.35</v>
      </c>
      <c r="T37" s="117">
        <v>0</v>
      </c>
      <c r="U37" s="73">
        <f>SUM(R37:T37)</f>
        <v>530359.05</v>
      </c>
      <c r="V37" s="117">
        <v>503287.63000000006</v>
      </c>
      <c r="W37" s="117">
        <v>1615.35</v>
      </c>
      <c r="X37" s="117">
        <v>0</v>
      </c>
      <c r="Y37" s="73">
        <f>SUM(V37:X37)</f>
        <v>504902.98000000004</v>
      </c>
      <c r="Z37" s="117">
        <v>621458.0850540006</v>
      </c>
      <c r="AA37" s="118">
        <v>239764.36810532765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9978</v>
      </c>
      <c r="D38" s="111">
        <v>68306</v>
      </c>
      <c r="E38" s="111">
        <v>30</v>
      </c>
      <c r="F38" s="69">
        <f>SUM(C38:E38)</f>
        <v>78314</v>
      </c>
      <c r="G38" s="111">
        <v>149787</v>
      </c>
      <c r="H38" s="51"/>
      <c r="I38" s="111">
        <v>17316067.205603868</v>
      </c>
      <c r="J38" s="111">
        <v>7706482.131766083</v>
      </c>
      <c r="K38" s="111">
        <v>8756832.807995759</v>
      </c>
      <c r="L38" s="111">
        <v>7183495.7769940635</v>
      </c>
      <c r="M38" s="111">
        <v>14296.530000000002</v>
      </c>
      <c r="N38" s="82">
        <f>SUM(K38:M38)</f>
        <v>15954625.114989823</v>
      </c>
      <c r="O38" s="111">
        <v>7617418.442166084</v>
      </c>
      <c r="P38" s="111">
        <v>13616369.447492808</v>
      </c>
      <c r="Q38" s="111">
        <v>6908307.4049558</v>
      </c>
      <c r="R38" s="111">
        <v>469309.6900000001</v>
      </c>
      <c r="S38" s="111">
        <v>724444.0400000002</v>
      </c>
      <c r="T38" s="111">
        <v>1100</v>
      </c>
      <c r="U38" s="69">
        <f>SUM(R38:T38)</f>
        <v>1194853.7300000002</v>
      </c>
      <c r="V38" s="111">
        <v>459023.2400000001</v>
      </c>
      <c r="W38" s="111">
        <v>507718.82900000014</v>
      </c>
      <c r="X38" s="111">
        <v>1100</v>
      </c>
      <c r="Y38" s="69">
        <f>SUM(V38:X38)</f>
        <v>967842.0690000003</v>
      </c>
      <c r="Z38" s="111">
        <v>2437588.807805035</v>
      </c>
      <c r="AA38" s="112">
        <v>1461100.4455492934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769</v>
      </c>
      <c r="D40" s="90">
        <f>SUM(D41:D43)</f>
        <v>0</v>
      </c>
      <c r="E40" s="90">
        <f>SUM(E41:E43)</f>
        <v>1</v>
      </c>
      <c r="F40" s="66">
        <f>SUM(F41:F43)</f>
        <v>770</v>
      </c>
      <c r="G40" s="90">
        <f>SUM(G41:G43)</f>
        <v>811</v>
      </c>
      <c r="H40" s="51"/>
      <c r="I40" s="90">
        <f aca="true" t="shared" si="11" ref="I40:AA40">SUM(I41:I43)</f>
        <v>942958.023732</v>
      </c>
      <c r="J40" s="90">
        <f t="shared" si="11"/>
        <v>444860.43683499994</v>
      </c>
      <c r="K40" s="90">
        <f t="shared" si="11"/>
        <v>941398.175941</v>
      </c>
      <c r="L40" s="90">
        <f t="shared" si="11"/>
        <v>0</v>
      </c>
      <c r="M40" s="90">
        <f t="shared" si="11"/>
        <v>70</v>
      </c>
      <c r="N40" s="75">
        <f t="shared" si="11"/>
        <v>941468.175941</v>
      </c>
      <c r="O40" s="90">
        <f t="shared" si="11"/>
        <v>421460.4389350002</v>
      </c>
      <c r="P40" s="90">
        <f t="shared" si="11"/>
        <v>1087397.852183</v>
      </c>
      <c r="Q40" s="90">
        <f t="shared" si="11"/>
        <v>419009.5811725408</v>
      </c>
      <c r="R40" s="90">
        <f t="shared" si="11"/>
        <v>261702.22</v>
      </c>
      <c r="S40" s="90">
        <f t="shared" si="11"/>
        <v>0</v>
      </c>
      <c r="T40" s="90">
        <f t="shared" si="11"/>
        <v>0</v>
      </c>
      <c r="U40" s="66">
        <f t="shared" si="11"/>
        <v>261702.22</v>
      </c>
      <c r="V40" s="90">
        <f t="shared" si="11"/>
        <v>130851.605</v>
      </c>
      <c r="W40" s="90">
        <f t="shared" si="11"/>
        <v>0</v>
      </c>
      <c r="X40" s="90">
        <f t="shared" si="11"/>
        <v>0</v>
      </c>
      <c r="Y40" s="66">
        <f t="shared" si="11"/>
        <v>130851.605</v>
      </c>
      <c r="Z40" s="90">
        <f t="shared" si="11"/>
        <v>-31888.878953979685</v>
      </c>
      <c r="AA40" s="91">
        <f t="shared" si="11"/>
        <v>-132868.11947699002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14</v>
      </c>
      <c r="D41" s="122">
        <v>0</v>
      </c>
      <c r="E41" s="122">
        <v>0</v>
      </c>
      <c r="F41" s="74">
        <f>SUM(C41:E41)</f>
        <v>14</v>
      </c>
      <c r="G41" s="122">
        <v>48</v>
      </c>
      <c r="H41" s="49"/>
      <c r="I41" s="122">
        <v>149637</v>
      </c>
      <c r="J41" s="122">
        <v>74818.53940200001</v>
      </c>
      <c r="K41" s="122">
        <v>149637</v>
      </c>
      <c r="L41" s="122">
        <v>0</v>
      </c>
      <c r="M41" s="122">
        <v>0</v>
      </c>
      <c r="N41" s="86">
        <f>SUM(K41:M41)</f>
        <v>149637</v>
      </c>
      <c r="O41" s="122">
        <v>74818.53940200001</v>
      </c>
      <c r="P41" s="122">
        <v>186736.050385</v>
      </c>
      <c r="Q41" s="122">
        <v>94849.3409616963</v>
      </c>
      <c r="R41" s="122">
        <v>55205.22</v>
      </c>
      <c r="S41" s="122">
        <v>0</v>
      </c>
      <c r="T41" s="122">
        <v>0</v>
      </c>
      <c r="U41" s="74">
        <f>SUM(R41:T41)</f>
        <v>55205.22</v>
      </c>
      <c r="V41" s="122">
        <v>27603.105</v>
      </c>
      <c r="W41" s="122">
        <v>0</v>
      </c>
      <c r="X41" s="122">
        <v>0</v>
      </c>
      <c r="Y41" s="74">
        <f>SUM(V41:X41)</f>
        <v>27603.105</v>
      </c>
      <c r="Z41" s="122">
        <v>-40302.32895397932</v>
      </c>
      <c r="AA41" s="123">
        <v>-30431.269476989663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699</v>
      </c>
      <c r="D42" s="129">
        <v>0</v>
      </c>
      <c r="E42" s="129">
        <v>1</v>
      </c>
      <c r="F42" s="60">
        <f>SUM(C42:E42)</f>
        <v>700</v>
      </c>
      <c r="G42" s="129">
        <v>676</v>
      </c>
      <c r="H42" s="127"/>
      <c r="I42" s="129">
        <v>516552.99593200005</v>
      </c>
      <c r="J42" s="129">
        <v>228601.88877899997</v>
      </c>
      <c r="K42" s="129">
        <v>516482.99593200005</v>
      </c>
      <c r="L42" s="129">
        <v>0</v>
      </c>
      <c r="M42" s="129">
        <v>70</v>
      </c>
      <c r="N42" s="57">
        <f>SUM(K42:M42)</f>
        <v>516552.99593200005</v>
      </c>
      <c r="O42" s="129">
        <v>205201.8908790002</v>
      </c>
      <c r="P42" s="129">
        <v>403428.44128699973</v>
      </c>
      <c r="Q42" s="129">
        <v>208629.0366531978</v>
      </c>
      <c r="R42" s="129">
        <v>206497</v>
      </c>
      <c r="S42" s="129">
        <v>0</v>
      </c>
      <c r="T42" s="129">
        <v>0</v>
      </c>
      <c r="U42" s="60">
        <f>SUM(R42:T42)</f>
        <v>206497</v>
      </c>
      <c r="V42" s="129">
        <v>103248.5</v>
      </c>
      <c r="W42" s="129">
        <v>0</v>
      </c>
      <c r="X42" s="129">
        <v>0</v>
      </c>
      <c r="Y42" s="60">
        <f>SUM(V42:X42)</f>
        <v>103248.5</v>
      </c>
      <c r="Z42" s="129">
        <v>8413.449999999633</v>
      </c>
      <c r="AA42" s="130">
        <v>-102436.85000000037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56</v>
      </c>
      <c r="D43" s="119">
        <v>0</v>
      </c>
      <c r="E43" s="119">
        <v>0</v>
      </c>
      <c r="F43" s="71">
        <f>SUM(C43:E43)</f>
        <v>56</v>
      </c>
      <c r="G43" s="119">
        <v>87</v>
      </c>
      <c r="H43" s="48"/>
      <c r="I43" s="119">
        <v>276768.0278</v>
      </c>
      <c r="J43" s="119">
        <v>141440.00865399998</v>
      </c>
      <c r="K43" s="119">
        <v>275278.180009</v>
      </c>
      <c r="L43" s="119">
        <v>0</v>
      </c>
      <c r="M43" s="119">
        <v>0</v>
      </c>
      <c r="N43" s="83">
        <f>SUM(K43:M43)</f>
        <v>275278.180009</v>
      </c>
      <c r="O43" s="119">
        <v>141440.00865399998</v>
      </c>
      <c r="P43" s="119">
        <v>497233.36051100027</v>
      </c>
      <c r="Q43" s="119">
        <v>115531.20355764669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781</v>
      </c>
      <c r="D45" s="114">
        <f>SUM(D46:D48)</f>
        <v>30010</v>
      </c>
      <c r="E45" s="114">
        <f>SUM(E46:E48)</f>
        <v>0</v>
      </c>
      <c r="F45" s="70">
        <f>SUM(F46:F48)</f>
        <v>30791</v>
      </c>
      <c r="G45" s="114">
        <f>SUM(G46:G48)</f>
        <v>54369</v>
      </c>
      <c r="H45" s="51"/>
      <c r="I45" s="114">
        <f aca="true" t="shared" si="13" ref="I45:AA45">SUM(I46:I48)</f>
        <v>8310806.260333</v>
      </c>
      <c r="J45" s="114">
        <f t="shared" si="13"/>
        <v>4750506.152398777</v>
      </c>
      <c r="K45" s="114">
        <f t="shared" si="13"/>
        <v>6843154.915127999</v>
      </c>
      <c r="L45" s="114">
        <f t="shared" si="13"/>
        <v>1437661.729305</v>
      </c>
      <c r="M45" s="114">
        <f t="shared" si="13"/>
        <v>0</v>
      </c>
      <c r="N45" s="15">
        <f t="shared" si="13"/>
        <v>8280816.644432999</v>
      </c>
      <c r="O45" s="114">
        <f t="shared" si="13"/>
        <v>4722604.811941777</v>
      </c>
      <c r="P45" s="114">
        <f t="shared" si="13"/>
        <v>6207429.7622019965</v>
      </c>
      <c r="Q45" s="114">
        <f t="shared" si="13"/>
        <v>3206451.637403099</v>
      </c>
      <c r="R45" s="114">
        <f t="shared" si="13"/>
        <v>27209.06</v>
      </c>
      <c r="S45" s="114">
        <f t="shared" si="13"/>
        <v>208395.04999999984</v>
      </c>
      <c r="T45" s="114">
        <f t="shared" si="13"/>
        <v>0</v>
      </c>
      <c r="U45" s="70">
        <f t="shared" si="13"/>
        <v>235604.10999999984</v>
      </c>
      <c r="V45" s="114">
        <f t="shared" si="13"/>
        <v>8113.179999999999</v>
      </c>
      <c r="W45" s="114">
        <f t="shared" si="13"/>
        <v>208395.04999999984</v>
      </c>
      <c r="X45" s="114">
        <f t="shared" si="13"/>
        <v>0</v>
      </c>
      <c r="Y45" s="70">
        <f t="shared" si="13"/>
        <v>216508.22999999984</v>
      </c>
      <c r="Z45" s="114">
        <f t="shared" si="13"/>
        <v>768148.7451041827</v>
      </c>
      <c r="AA45" s="115">
        <f t="shared" si="13"/>
        <v>550894.2980681828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320</v>
      </c>
      <c r="D46" s="132">
        <v>24</v>
      </c>
      <c r="E46" s="132">
        <v>0</v>
      </c>
      <c r="F46" s="61">
        <f>SUM(C46:E46)</f>
        <v>344</v>
      </c>
      <c r="G46" s="132">
        <v>744</v>
      </c>
      <c r="H46" s="49"/>
      <c r="I46" s="132">
        <v>442886.054781</v>
      </c>
      <c r="J46" s="132">
        <v>346688.915513</v>
      </c>
      <c r="K46" s="132">
        <v>436482.946607</v>
      </c>
      <c r="L46" s="132">
        <v>3353.934447000001</v>
      </c>
      <c r="M46" s="132">
        <v>0</v>
      </c>
      <c r="N46" s="58">
        <f>SUM(K46:M46)</f>
        <v>439836.881054</v>
      </c>
      <c r="O46" s="132">
        <v>346688.91551300004</v>
      </c>
      <c r="P46" s="132">
        <v>618041.5334549977</v>
      </c>
      <c r="Q46" s="132">
        <v>244124.73942838877</v>
      </c>
      <c r="R46" s="132">
        <v>5653.72</v>
      </c>
      <c r="S46" s="132">
        <v>0</v>
      </c>
      <c r="T46" s="132">
        <v>0</v>
      </c>
      <c r="U46" s="61">
        <f>SUM(R46:T46)</f>
        <v>5653.72</v>
      </c>
      <c r="V46" s="132">
        <v>5653.72</v>
      </c>
      <c r="W46" s="132">
        <v>0</v>
      </c>
      <c r="X46" s="132">
        <v>0</v>
      </c>
      <c r="Y46" s="61">
        <f>SUM(V46:X46)</f>
        <v>5653.72</v>
      </c>
      <c r="Z46" s="132">
        <v>17219.370000000003</v>
      </c>
      <c r="AA46" s="133">
        <v>17219.370000000003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69</v>
      </c>
      <c r="D47" s="96">
        <v>0</v>
      </c>
      <c r="E47" s="96">
        <v>0</v>
      </c>
      <c r="F47" s="63">
        <f>SUM(C47:E47)</f>
        <v>69</v>
      </c>
      <c r="G47" s="96">
        <v>110</v>
      </c>
      <c r="H47" s="127"/>
      <c r="I47" s="96">
        <v>272359.200115</v>
      </c>
      <c r="J47" s="96">
        <v>58657.776650480664</v>
      </c>
      <c r="K47" s="96">
        <v>272359.2001150001</v>
      </c>
      <c r="L47" s="96">
        <v>0</v>
      </c>
      <c r="M47" s="96">
        <v>0</v>
      </c>
      <c r="N47" s="77">
        <f>SUM(K47:M47)</f>
        <v>272359.2001150001</v>
      </c>
      <c r="O47" s="96">
        <v>58657.776650480664</v>
      </c>
      <c r="P47" s="96">
        <v>403301.9570210001</v>
      </c>
      <c r="Q47" s="96">
        <v>284212.032599492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392</v>
      </c>
      <c r="D48" s="119">
        <v>29986</v>
      </c>
      <c r="E48" s="119">
        <v>0</v>
      </c>
      <c r="F48" s="71">
        <f>SUM(C48:E48)</f>
        <v>30378</v>
      </c>
      <c r="G48" s="119">
        <v>53515</v>
      </c>
      <c r="H48" s="127"/>
      <c r="I48" s="119">
        <v>7595561.005437</v>
      </c>
      <c r="J48" s="119">
        <v>4345159.460235297</v>
      </c>
      <c r="K48" s="119">
        <v>6134312.768405999</v>
      </c>
      <c r="L48" s="119">
        <v>1434307.794858</v>
      </c>
      <c r="M48" s="119">
        <v>0</v>
      </c>
      <c r="N48" s="83">
        <f>SUM(K48:M48)</f>
        <v>7568620.563263999</v>
      </c>
      <c r="O48" s="119">
        <v>4317258.119778297</v>
      </c>
      <c r="P48" s="119">
        <v>5186086.271725999</v>
      </c>
      <c r="Q48" s="119">
        <v>2678114.865375218</v>
      </c>
      <c r="R48" s="119">
        <v>21555.34</v>
      </c>
      <c r="S48" s="119">
        <v>208395.04999999984</v>
      </c>
      <c r="T48" s="119">
        <v>0</v>
      </c>
      <c r="U48" s="71">
        <f>SUM(R48:T48)</f>
        <v>229950.38999999984</v>
      </c>
      <c r="V48" s="119">
        <v>2459.459999999999</v>
      </c>
      <c r="W48" s="119">
        <v>208395.04999999984</v>
      </c>
      <c r="X48" s="119">
        <v>0</v>
      </c>
      <c r="Y48" s="71">
        <f>SUM(V48:X48)</f>
        <v>210854.50999999983</v>
      </c>
      <c r="Z48" s="119">
        <v>750929.3751041827</v>
      </c>
      <c r="AA48" s="120">
        <v>533674.9280681828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8" t="s">
        <v>69</v>
      </c>
      <c r="B50" s="269"/>
      <c r="C50" s="38">
        <f>C11+C16+C17+C20+C21+C24+C28+C29+C30+C33+C34+C37+C38+C39+C40+C44+C45+C49</f>
        <v>46133</v>
      </c>
      <c r="D50" s="15">
        <f aca="true" t="shared" si="15" ref="D50:AL50">D11+D16+D17+D20+D21+D24+D28+D29+D30+D33+D34+D37+D38+D39+D40+D44+D45+D49</f>
        <v>838062</v>
      </c>
      <c r="E50" s="15">
        <f t="shared" si="15"/>
        <v>4088</v>
      </c>
      <c r="F50" s="15">
        <f t="shared" si="15"/>
        <v>888283</v>
      </c>
      <c r="G50" s="15">
        <f t="shared" si="15"/>
        <v>1178862</v>
      </c>
      <c r="H50" s="15">
        <f t="shared" si="15"/>
        <v>408874</v>
      </c>
      <c r="I50" s="15">
        <f t="shared" si="15"/>
        <v>51258279.91434636</v>
      </c>
      <c r="J50" s="15">
        <f t="shared" si="15"/>
        <v>13582579.869854841</v>
      </c>
      <c r="K50" s="15">
        <f t="shared" si="15"/>
        <v>24954270.79431859</v>
      </c>
      <c r="L50" s="15">
        <f t="shared" si="15"/>
        <v>23301242.18696871</v>
      </c>
      <c r="M50" s="15">
        <f t="shared" si="15"/>
        <v>588899.8902500006</v>
      </c>
      <c r="N50" s="15">
        <f t="shared" si="15"/>
        <v>48844412.87153729</v>
      </c>
      <c r="O50" s="15">
        <f t="shared" si="15"/>
        <v>13431672.446748845</v>
      </c>
      <c r="P50" s="15">
        <f t="shared" si="15"/>
        <v>43152087.47954292</v>
      </c>
      <c r="Q50" s="15">
        <f t="shared" si="15"/>
        <v>32080419.744203463</v>
      </c>
      <c r="R50" s="15">
        <f t="shared" si="15"/>
        <v>4165872.275441174</v>
      </c>
      <c r="S50" s="15">
        <f t="shared" si="15"/>
        <v>9019632.339742638</v>
      </c>
      <c r="T50" s="15">
        <f t="shared" si="15"/>
        <v>249229.03999999998</v>
      </c>
      <c r="U50" s="15">
        <f t="shared" si="15"/>
        <v>13434733.655183813</v>
      </c>
      <c r="V50" s="15">
        <f t="shared" si="15"/>
        <v>3972193.1104411734</v>
      </c>
      <c r="W50" s="15">
        <f t="shared" si="15"/>
        <v>8802805.706242638</v>
      </c>
      <c r="X50" s="15">
        <f t="shared" si="15"/>
        <v>249229.03999999998</v>
      </c>
      <c r="Y50" s="15">
        <f t="shared" si="15"/>
        <v>13024227.856683811</v>
      </c>
      <c r="Z50" s="15">
        <f t="shared" si="15"/>
        <v>18480769.397884782</v>
      </c>
      <c r="AA50" s="16">
        <f t="shared" si="15"/>
        <v>12234748.683862355</v>
      </c>
      <c r="AC50" s="55">
        <f t="shared" si="15"/>
        <v>974960.0330882353</v>
      </c>
      <c r="AD50" s="15">
        <f t="shared" si="15"/>
        <v>0</v>
      </c>
      <c r="AE50" s="15">
        <f t="shared" si="15"/>
        <v>974960.0330882353</v>
      </c>
      <c r="AF50" s="15">
        <f t="shared" si="15"/>
        <v>0</v>
      </c>
      <c r="AG50" s="15">
        <f t="shared" si="15"/>
        <v>918812.6929679031</v>
      </c>
      <c r="AH50" s="15">
        <f t="shared" si="15"/>
        <v>918812.6929679031</v>
      </c>
      <c r="AI50" s="15">
        <f t="shared" si="15"/>
        <v>44487.01518382352</v>
      </c>
      <c r="AJ50" s="15">
        <f t="shared" si="15"/>
        <v>44487.01518382352</v>
      </c>
      <c r="AK50" s="15">
        <f t="shared" si="15"/>
        <v>29230.162242647042</v>
      </c>
      <c r="AL50" s="16">
        <f t="shared" si="15"/>
        <v>29230.162242647042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Maia Memarnishvili</cp:lastModifiedBy>
  <cp:lastPrinted>2017-10-18T12:38:28Z</cp:lastPrinted>
  <dcterms:created xsi:type="dcterms:W3CDTF">1996-10-14T23:33:28Z</dcterms:created>
  <dcterms:modified xsi:type="dcterms:W3CDTF">2019-07-23T10:39:52Z</dcterms:modified>
  <cp:category/>
  <cp:version/>
  <cp:contentType/>
  <cp:contentStatus/>
</cp:coreProperties>
</file>